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755" yWindow="0" windowWidth="7440" windowHeight="4755" tabRatio="0" activeTab="0"/>
  </bookViews>
  <sheets>
    <sheet name="Sheet1" sheetId="1" r:id="rId1"/>
  </sheets>
  <definedNames>
    <definedName name="_xlnm.Print_Area" localSheetId="0">'Sheet1'!$B$1:$M$45</definedName>
  </definedNames>
  <calcPr fullCalcOnLoad="1" refMode="R1C1"/>
</workbook>
</file>

<file path=xl/sharedStrings.xml><?xml version="1.0" encoding="utf-8"?>
<sst xmlns="http://schemas.openxmlformats.org/spreadsheetml/2006/main" count="82" uniqueCount="82">
  <si>
    <t>№</t>
  </si>
  <si>
    <t>Товар</t>
  </si>
  <si>
    <t>Кол-во</t>
  </si>
  <si>
    <t>Сумма</t>
  </si>
  <si>
    <t>уп</t>
  </si>
  <si>
    <t>шт</t>
  </si>
  <si>
    <t>1</t>
  </si>
  <si>
    <t>Масло подс. н/р "Урожай солнца" 5л</t>
  </si>
  <si>
    <t>2</t>
  </si>
  <si>
    <t>3</t>
  </si>
  <si>
    <t>4</t>
  </si>
  <si>
    <t>5</t>
  </si>
  <si>
    <t>Масло подс. р/д "Урожай солнца"  5л</t>
  </si>
  <si>
    <t>6</t>
  </si>
  <si>
    <t>Масло подс. р/д "Урожай солнца"  0.25</t>
  </si>
  <si>
    <t>10</t>
  </si>
  <si>
    <t>11</t>
  </si>
  <si>
    <t>объем</t>
  </si>
  <si>
    <t>вес</t>
  </si>
  <si>
    <t>стоимость доставки</t>
  </si>
  <si>
    <t>м.куб.</t>
  </si>
  <si>
    <t>кг.</t>
  </si>
  <si>
    <t>Общий объем (м.куб.):</t>
  </si>
  <si>
    <t>Общий вес (кг.):</t>
  </si>
  <si>
    <t>цена с доставкой</t>
  </si>
  <si>
    <t>процент транспорта:</t>
  </si>
  <si>
    <t>Согласовано:</t>
  </si>
  <si>
    <t>ЗАЯВКА №</t>
  </si>
  <si>
    <t>от</t>
  </si>
  <si>
    <t>город:</t>
  </si>
  <si>
    <r>
      <t xml:space="preserve">Покупатель </t>
    </r>
    <r>
      <rPr>
        <sz val="10"/>
        <rFont val="MS Sans Serif"/>
        <family val="2"/>
      </rPr>
      <t>(наименование)</t>
    </r>
    <r>
      <rPr>
        <b/>
        <sz val="10"/>
        <rFont val="MS Sans Serif"/>
        <family val="2"/>
      </rPr>
      <t>:</t>
    </r>
  </si>
  <si>
    <r>
      <t xml:space="preserve">Реквизиты, телеф. </t>
    </r>
    <r>
      <rPr>
        <sz val="10"/>
        <rFont val="MS Sans Serif"/>
        <family val="2"/>
      </rPr>
      <t>(фактический)</t>
    </r>
  </si>
  <si>
    <t>Менеджер/ответственный:</t>
  </si>
  <si>
    <r>
      <t xml:space="preserve">Условия отгрузки </t>
    </r>
    <r>
      <rPr>
        <sz val="10"/>
        <rFont val="MS Sans Serif"/>
        <family val="2"/>
      </rPr>
      <t>(доставка/самвывоз)</t>
    </r>
  </si>
  <si>
    <t>Дата отгрузки</t>
  </si>
  <si>
    <t>Вид транспорта:</t>
  </si>
  <si>
    <t>стоимость:</t>
  </si>
  <si>
    <t>отпускная</t>
  </si>
  <si>
    <t>Время отгрузки:</t>
  </si>
  <si>
    <r>
      <t xml:space="preserve">факторинг </t>
    </r>
    <r>
      <rPr>
        <sz val="10"/>
        <rFont val="MS Sans Serif"/>
        <family val="2"/>
      </rPr>
      <t>(да/нет)</t>
    </r>
    <r>
      <rPr>
        <b/>
        <sz val="10"/>
        <rFont val="MS Sans Serif"/>
        <family val="2"/>
      </rPr>
      <t>:</t>
    </r>
  </si>
  <si>
    <t>Масло подс. н/р "Урожай солнца" 0,92</t>
  </si>
  <si>
    <t>Масло подс. н/р. "Урожай солнца" 0.25</t>
  </si>
  <si>
    <t>Масло подс. р/д "Урожай солнца" 0,92</t>
  </si>
  <si>
    <t>Масло подс. р/д "Урожай солнца" 0.50</t>
  </si>
  <si>
    <t xml:space="preserve">Масло подсолн. н/р  "Лучистое" 0,5 </t>
  </si>
  <si>
    <t>Масло подс. н/р "Урожай солнца"  /0,5</t>
  </si>
  <si>
    <t>Всего:</t>
  </si>
  <si>
    <t>цена, шт</t>
  </si>
  <si>
    <t>12</t>
  </si>
  <si>
    <t>отсрочка</t>
  </si>
  <si>
    <t>Масло н/р "Урожай солнца" 2 л</t>
  </si>
  <si>
    <t>Масло р/д "Урожай солнца" 2 л</t>
  </si>
  <si>
    <t>13</t>
  </si>
  <si>
    <t>14</t>
  </si>
  <si>
    <t>шт. в 1 EVP</t>
  </si>
  <si>
    <t>EVP</t>
  </si>
  <si>
    <t>Масло ОЛИВК.микс "Урожай солнца" 0,92</t>
  </si>
  <si>
    <t>Масло ОЛИВК.микс "Урожай солнца" 0.25</t>
  </si>
  <si>
    <t>15</t>
  </si>
  <si>
    <t>Масло подсолн. р/д  "Ясно солнышко" 1</t>
  </si>
  <si>
    <t>Масло подсолн. н/р  "Ясно солнышко" 1</t>
  </si>
  <si>
    <t>Масло подсолн. н/р  "Лучистое" 0,9</t>
  </si>
  <si>
    <t>Масло подсолн. р/д  "Лучистое" 0,9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</si>
  <si>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</si>
  <si>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</si>
  <si>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</si>
  <si>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</si>
  <si>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</si>
  <si>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</si>
  <si>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</si>
  <si>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</si>
  <si>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</si>
  <si>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</si>
  <si>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</si>
  <si>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</si>
  <si>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Масло ОЛИВКОЕ Испания 0, 5 л</t>
  </si>
  <si>
    <t>Масло ОЛИВКОЕ Испания 0,25 л</t>
  </si>
  <si>
    <t>Масло ОЛИВКОЕ Греция 0, 5 л</t>
  </si>
  <si>
    <t>Масло ОЛИВКОЕ Греция 0,25 л</t>
  </si>
  <si>
    <t>Масло ОЛИВКОЕ раф. 0, 5 л</t>
  </si>
  <si>
    <t>Масло ОЛИВКОЕ раф. 0,25 л</t>
  </si>
  <si>
    <t>Масло подс. н/р  "Столица Поволжья" 0,5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</si>
</sst>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</numFmts>
  <fonts count="40">
    <font>
      <sz val="8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3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33" xfId="0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0" fontId="2" fillId="33" borderId="25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2" fontId="1" fillId="33" borderId="24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3" fontId="2" fillId="33" borderId="25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2" fontId="2" fillId="33" borderId="25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/>
    </xf>
    <xf numFmtId="4" fontId="3" fillId="33" borderId="3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7" fillId="0" borderId="35" xfId="0" applyFont="1" applyBorder="1" applyAlignment="1">
      <alignment horizontal="right" vertical="center" wrapText="1" shrinkToFit="1"/>
    </xf>
    <xf numFmtId="0" fontId="7" fillId="0" borderId="36" xfId="0" applyFont="1" applyBorder="1" applyAlignment="1">
      <alignment horizontal="right" vertical="center" wrapText="1" shrinkToFi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4" fontId="3" fillId="0" borderId="27" xfId="0" applyNumberFormat="1" applyFont="1" applyBorder="1" applyAlignment="1">
      <alignment horizontal="center" vertical="center" wrapText="1" shrinkToFit="1"/>
    </xf>
    <xf numFmtId="4" fontId="3" fillId="0" borderId="19" xfId="0" applyNumberFormat="1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3" fillId="0" borderId="39" xfId="0" applyFont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zoomScale="80" zoomScaleNormal="80" zoomScaleSheetLayoutView="100" workbookViewId="0" topLeftCell="A1">
      <selection activeCell="AD13" sqref="AD13"/>
    </sheetView>
  </sheetViews>
  <sheetFormatPr defaultColWidth="3.5" defaultRowHeight="10.5"/>
  <cols>
    <col min="1" max="1" width="1.66796875" style="0" customWidth="1"/>
    <col min="2" max="2" width="3.66015625" style="0" customWidth="1"/>
    <col min="3" max="3" width="49" style="0" customWidth="1"/>
    <col min="4" max="4" width="10.5" style="0" customWidth="1"/>
    <col min="5" max="5" width="10.16015625" style="0" customWidth="1"/>
    <col min="6" max="6" width="12" style="0" hidden="1" customWidth="1"/>
    <col min="7" max="7" width="14.33203125" style="0" hidden="1" customWidth="1"/>
    <col min="8" max="8" width="14" style="0" customWidth="1"/>
    <col min="9" max="9" width="14" style="4" customWidth="1"/>
    <col min="10" max="10" width="11.83203125" style="4" customWidth="1"/>
    <col min="11" max="11" width="11.66015625" style="4" customWidth="1"/>
    <col min="12" max="12" width="7.33203125" style="0" customWidth="1"/>
    <col min="13" max="13" width="8.66015625" style="50" customWidth="1"/>
  </cols>
  <sheetData>
    <row r="1" spans="4:9" ht="12.75">
      <c r="D1" s="7" t="s">
        <v>27</v>
      </c>
      <c r="E1" s="32"/>
      <c r="F1" s="7"/>
      <c r="G1" s="7"/>
      <c r="H1" s="7" t="s">
        <v>28</v>
      </c>
      <c r="I1" s="32"/>
    </row>
    <row r="2" ht="6" customHeight="1"/>
    <row r="3" spans="3:11" ht="18" customHeight="1">
      <c r="C3" s="7" t="s">
        <v>30</v>
      </c>
      <c r="D3" s="8"/>
      <c r="E3" s="8"/>
      <c r="F3" s="8"/>
      <c r="G3" s="8"/>
      <c r="H3" s="8"/>
      <c r="I3" s="16" t="s">
        <v>29</v>
      </c>
      <c r="J3" s="84"/>
      <c r="K3" s="84"/>
    </row>
    <row r="4" spans="3:11" ht="18" customHeight="1">
      <c r="C4" s="7" t="s">
        <v>31</v>
      </c>
      <c r="D4" s="73"/>
      <c r="E4" s="8"/>
      <c r="F4" s="8"/>
      <c r="G4" s="8"/>
      <c r="H4" s="8"/>
      <c r="I4" s="15"/>
      <c r="J4" s="15"/>
      <c r="K4" s="15"/>
    </row>
    <row r="5" spans="3:11" ht="18" customHeight="1">
      <c r="C5" s="7" t="s">
        <v>32</v>
      </c>
      <c r="D5" s="18"/>
      <c r="E5" s="19"/>
      <c r="F5" s="19"/>
      <c r="G5" s="19"/>
      <c r="H5" s="19"/>
      <c r="I5" s="15"/>
      <c r="J5" s="15"/>
      <c r="K5" s="15"/>
    </row>
    <row r="6" spans="3:11" ht="18" customHeight="1">
      <c r="C6" s="7" t="s">
        <v>33</v>
      </c>
      <c r="D6" s="18"/>
      <c r="E6" s="19"/>
      <c r="F6" s="19"/>
      <c r="G6" s="19"/>
      <c r="H6" s="13"/>
      <c r="I6" s="27" t="s">
        <v>39</v>
      </c>
      <c r="K6" s="14"/>
    </row>
    <row r="7" spans="3:11" ht="18" customHeight="1">
      <c r="C7" s="21" t="s">
        <v>35</v>
      </c>
      <c r="D7" s="17"/>
      <c r="E7" s="17"/>
      <c r="F7" s="8"/>
      <c r="G7" s="8"/>
      <c r="H7" s="12"/>
      <c r="I7" s="16" t="s">
        <v>36</v>
      </c>
      <c r="J7" s="17"/>
      <c r="K7" s="17"/>
    </row>
    <row r="8" spans="3:11" ht="18" customHeight="1">
      <c r="C8" s="7" t="s">
        <v>34</v>
      </c>
      <c r="D8" s="73"/>
      <c r="E8" s="8"/>
      <c r="F8" s="3"/>
      <c r="G8" s="3"/>
      <c r="H8" s="20" t="s">
        <v>38</v>
      </c>
      <c r="I8" s="15"/>
      <c r="J8" s="26"/>
      <c r="K8" s="26"/>
    </row>
    <row r="9" ht="11.25" thickBot="1"/>
    <row r="10" spans="3:13" ht="13.5" customHeight="1" thickBot="1">
      <c r="C10" s="2"/>
      <c r="D10" s="6"/>
      <c r="H10" s="48" t="s">
        <v>49</v>
      </c>
      <c r="I10" s="75" t="s">
        <v>25</v>
      </c>
      <c r="J10" s="76"/>
      <c r="K10" s="49"/>
      <c r="L10" s="79" t="s">
        <v>54</v>
      </c>
      <c r="M10" s="82" t="s">
        <v>55</v>
      </c>
    </row>
    <row r="11" spans="2:13" ht="13.5" customHeight="1">
      <c r="B11" s="88" t="s">
        <v>0</v>
      </c>
      <c r="C11" s="90" t="s">
        <v>1</v>
      </c>
      <c r="D11" s="90" t="s">
        <v>2</v>
      </c>
      <c r="E11" s="90"/>
      <c r="F11" s="1" t="s">
        <v>17</v>
      </c>
      <c r="G11" s="22" t="s">
        <v>18</v>
      </c>
      <c r="H11" s="30" t="s">
        <v>37</v>
      </c>
      <c r="I11" s="77" t="s">
        <v>3</v>
      </c>
      <c r="J11" s="92" t="s">
        <v>19</v>
      </c>
      <c r="K11" s="86" t="s">
        <v>24</v>
      </c>
      <c r="L11" s="80"/>
      <c r="M11" s="83"/>
    </row>
    <row r="12" spans="2:13" ht="12" customHeight="1" thickBot="1">
      <c r="B12" s="89"/>
      <c r="C12" s="91"/>
      <c r="D12" s="10" t="s">
        <v>4</v>
      </c>
      <c r="E12" s="10" t="s">
        <v>5</v>
      </c>
      <c r="F12" s="10" t="s">
        <v>20</v>
      </c>
      <c r="G12" s="23" t="s">
        <v>21</v>
      </c>
      <c r="H12" s="31" t="s">
        <v>47</v>
      </c>
      <c r="I12" s="78"/>
      <c r="J12" s="93"/>
      <c r="K12" s="87"/>
      <c r="L12" s="81"/>
      <c r="M12" s="83"/>
    </row>
    <row r="13" spans="2:13" ht="12.75" customHeight="1">
      <c r="B13" s="34" t="s">
        <v>6</v>
      </c>
      <c r="C13" s="35" t="s">
        <v>75</v>
      </c>
      <c r="D13" s="36"/>
      <c r="E13" s="37">
        <f aca="true" t="shared" si="0" ref="E13:E18">D13*9</f>
        <v>0</v>
      </c>
      <c r="F13" s="38">
        <f>D13*0.0074</f>
        <v>0</v>
      </c>
      <c r="G13" s="38">
        <f>D13*4.52</f>
        <v>0</v>
      </c>
      <c r="H13" s="39"/>
      <c r="I13" s="37">
        <f aca="true" t="shared" si="1" ref="I13:I20">E13*H13</f>
        <v>0</v>
      </c>
      <c r="J13" s="38">
        <f aca="true" t="shared" si="2" ref="J13:J19">(K13-H13)*E13</f>
        <v>0</v>
      </c>
      <c r="K13" s="40">
        <f aca="true" t="shared" si="3" ref="K13:K20">H13+H13*$K$10</f>
        <v>0</v>
      </c>
      <c r="L13" s="52">
        <v>175</v>
      </c>
      <c r="M13" s="51">
        <f aca="true" t="shared" si="4" ref="M13:M36">D13/L13</f>
        <v>0</v>
      </c>
    </row>
    <row r="14" spans="2:13" ht="12.75" customHeight="1">
      <c r="B14" s="34" t="s">
        <v>8</v>
      </c>
      <c r="C14" s="35" t="s">
        <v>76</v>
      </c>
      <c r="D14" s="36"/>
      <c r="E14" s="37">
        <f t="shared" si="0"/>
        <v>0</v>
      </c>
      <c r="F14" s="38">
        <f>D14*0.004</f>
        <v>0</v>
      </c>
      <c r="G14" s="38">
        <f>D14*2.37</f>
        <v>0</v>
      </c>
      <c r="H14" s="39"/>
      <c r="I14" s="37">
        <f t="shared" si="1"/>
        <v>0</v>
      </c>
      <c r="J14" s="38">
        <f t="shared" si="2"/>
        <v>0</v>
      </c>
      <c r="K14" s="40">
        <f t="shared" si="3"/>
        <v>0</v>
      </c>
      <c r="L14" s="60">
        <v>360</v>
      </c>
      <c r="M14" s="61">
        <f t="shared" si="4"/>
        <v>0</v>
      </c>
    </row>
    <row r="15" spans="2:13" ht="12.75" customHeight="1">
      <c r="B15" s="34" t="s">
        <v>9</v>
      </c>
      <c r="C15" s="35" t="s">
        <v>77</v>
      </c>
      <c r="D15" s="36"/>
      <c r="E15" s="37">
        <f t="shared" si="0"/>
        <v>0</v>
      </c>
      <c r="F15" s="38">
        <f>D15*0.0074</f>
        <v>0</v>
      </c>
      <c r="G15" s="38">
        <f>D15*4.52</f>
        <v>0</v>
      </c>
      <c r="H15" s="39"/>
      <c r="I15" s="37">
        <f t="shared" si="1"/>
        <v>0</v>
      </c>
      <c r="J15" s="38">
        <f t="shared" si="2"/>
        <v>0</v>
      </c>
      <c r="K15" s="40">
        <f t="shared" si="3"/>
        <v>0</v>
      </c>
      <c r="L15" s="60">
        <v>175</v>
      </c>
      <c r="M15" s="61">
        <f t="shared" si="4"/>
        <v>0</v>
      </c>
    </row>
    <row r="16" spans="2:13" ht="12.75" customHeight="1">
      <c r="B16" s="34" t="s">
        <v>10</v>
      </c>
      <c r="C16" s="35" t="s">
        <v>78</v>
      </c>
      <c r="D16" s="36"/>
      <c r="E16" s="37">
        <f t="shared" si="0"/>
        <v>0</v>
      </c>
      <c r="F16" s="38">
        <f>D16*0.004</f>
        <v>0</v>
      </c>
      <c r="G16" s="38">
        <f>D16*2.37</f>
        <v>0</v>
      </c>
      <c r="H16" s="39"/>
      <c r="I16" s="37">
        <f t="shared" si="1"/>
        <v>0</v>
      </c>
      <c r="J16" s="38">
        <f t="shared" si="2"/>
        <v>0</v>
      </c>
      <c r="K16" s="40">
        <f t="shared" si="3"/>
        <v>0</v>
      </c>
      <c r="L16" s="60">
        <v>360</v>
      </c>
      <c r="M16" s="61">
        <f t="shared" si="4"/>
        <v>0</v>
      </c>
    </row>
    <row r="17" spans="2:13" ht="12.75" customHeight="1">
      <c r="B17" s="34" t="s">
        <v>11</v>
      </c>
      <c r="C17" s="35" t="s">
        <v>79</v>
      </c>
      <c r="D17" s="36"/>
      <c r="E17" s="37">
        <f t="shared" si="0"/>
        <v>0</v>
      </c>
      <c r="F17" s="38">
        <f>D17*0.0074</f>
        <v>0</v>
      </c>
      <c r="G17" s="38">
        <f>D17*4.52</f>
        <v>0</v>
      </c>
      <c r="H17" s="39"/>
      <c r="I17" s="37">
        <f t="shared" si="1"/>
        <v>0</v>
      </c>
      <c r="J17" s="38">
        <f t="shared" si="2"/>
        <v>0</v>
      </c>
      <c r="K17" s="40">
        <f t="shared" si="3"/>
        <v>0</v>
      </c>
      <c r="L17" s="60">
        <v>175</v>
      </c>
      <c r="M17" s="61">
        <f t="shared" si="4"/>
        <v>0</v>
      </c>
    </row>
    <row r="18" spans="2:13" ht="12.75" customHeight="1">
      <c r="B18" s="34" t="s">
        <v>13</v>
      </c>
      <c r="C18" s="35" t="s">
        <v>80</v>
      </c>
      <c r="D18" s="36"/>
      <c r="E18" s="37">
        <f t="shared" si="0"/>
        <v>0</v>
      </c>
      <c r="F18" s="38">
        <f>D18*0.004</f>
        <v>0</v>
      </c>
      <c r="G18" s="38">
        <f>D18*2.37</f>
        <v>0</v>
      </c>
      <c r="H18" s="39"/>
      <c r="I18" s="37">
        <f t="shared" si="1"/>
        <v>0</v>
      </c>
      <c r="J18" s="38">
        <f t="shared" si="2"/>
        <v>0</v>
      </c>
      <c r="K18" s="40">
        <f t="shared" si="3"/>
        <v>0</v>
      </c>
      <c r="L18" s="60">
        <v>360</v>
      </c>
      <c r="M18" s="61">
        <f t="shared" si="4"/>
        <v>0</v>
      </c>
    </row>
    <row r="19" spans="2:13" ht="12.75" customHeight="1">
      <c r="B19" s="34" t="s">
        <v>15</v>
      </c>
      <c r="C19" s="35" t="s">
        <v>7</v>
      </c>
      <c r="D19" s="36"/>
      <c r="E19" s="37">
        <f>D19*3</f>
        <v>0</v>
      </c>
      <c r="F19" s="38">
        <f>D19*0.02877</f>
        <v>0</v>
      </c>
      <c r="G19" s="38">
        <f>D19*14.301</f>
        <v>0</v>
      </c>
      <c r="H19" s="39"/>
      <c r="I19" s="37">
        <f t="shared" si="1"/>
        <v>0</v>
      </c>
      <c r="J19" s="38">
        <f t="shared" si="2"/>
        <v>0</v>
      </c>
      <c r="K19" s="40">
        <f t="shared" si="3"/>
        <v>0</v>
      </c>
      <c r="L19" s="60">
        <v>40</v>
      </c>
      <c r="M19" s="61">
        <f>D19/L19</f>
        <v>0</v>
      </c>
    </row>
    <row r="20" spans="2:13" ht="12.75" customHeight="1">
      <c r="B20" s="34" t="s">
        <v>16</v>
      </c>
      <c r="C20" s="35" t="s">
        <v>50</v>
      </c>
      <c r="D20" s="36"/>
      <c r="E20" s="37">
        <f>D20*8</f>
        <v>0</v>
      </c>
      <c r="F20" s="43">
        <f>D20*0.027735</f>
        <v>0</v>
      </c>
      <c r="G20" s="38">
        <f>D20*15.24</f>
        <v>0</v>
      </c>
      <c r="H20" s="39"/>
      <c r="I20" s="37">
        <f t="shared" si="1"/>
        <v>0</v>
      </c>
      <c r="J20" s="38">
        <f aca="true" t="shared" si="5" ref="J20:J36">(K20-H20)*E20</f>
        <v>0</v>
      </c>
      <c r="K20" s="40">
        <f t="shared" si="3"/>
        <v>0</v>
      </c>
      <c r="L20" s="53">
        <v>60</v>
      </c>
      <c r="M20" s="55">
        <f t="shared" si="4"/>
        <v>0</v>
      </c>
    </row>
    <row r="21" spans="2:13" ht="12.75" customHeight="1">
      <c r="B21" s="34" t="s">
        <v>48</v>
      </c>
      <c r="C21" s="41" t="s">
        <v>40</v>
      </c>
      <c r="D21" s="36"/>
      <c r="E21" s="42">
        <f>D21*15</f>
        <v>0</v>
      </c>
      <c r="F21" s="43">
        <f>D21*0.029</f>
        <v>0</v>
      </c>
      <c r="G21" s="43">
        <f>D21*13.305</f>
        <v>0</v>
      </c>
      <c r="H21" s="44"/>
      <c r="I21" s="37">
        <f aca="true" t="shared" si="6" ref="I21:I35">E21*H21</f>
        <v>0</v>
      </c>
      <c r="J21" s="38">
        <f t="shared" si="5"/>
        <v>0</v>
      </c>
      <c r="K21" s="40">
        <f aca="true" t="shared" si="7" ref="K21:K36">H21+H21*$K$10</f>
        <v>0</v>
      </c>
      <c r="L21" s="53">
        <v>63</v>
      </c>
      <c r="M21" s="55">
        <f t="shared" si="4"/>
        <v>0</v>
      </c>
    </row>
    <row r="22" spans="2:13" ht="12.75" customHeight="1">
      <c r="B22" s="34" t="s">
        <v>52</v>
      </c>
      <c r="C22" s="41" t="s">
        <v>45</v>
      </c>
      <c r="D22" s="36"/>
      <c r="E22" s="42">
        <f>D22*16</f>
        <v>0</v>
      </c>
      <c r="F22" s="43">
        <f>D22*0.01408</f>
        <v>0</v>
      </c>
      <c r="G22" s="43">
        <f>D22*7.904</f>
        <v>0</v>
      </c>
      <c r="H22" s="44"/>
      <c r="I22" s="37">
        <f t="shared" si="6"/>
        <v>0</v>
      </c>
      <c r="J22" s="38">
        <f t="shared" si="5"/>
        <v>0</v>
      </c>
      <c r="K22" s="40">
        <f t="shared" si="7"/>
        <v>0</v>
      </c>
      <c r="L22" s="53">
        <v>98</v>
      </c>
      <c r="M22" s="55">
        <f t="shared" si="4"/>
        <v>0</v>
      </c>
    </row>
    <row r="23" spans="2:13" ht="12.75" customHeight="1">
      <c r="B23" s="34" t="s">
        <v>53</v>
      </c>
      <c r="C23" s="41" t="s">
        <v>41</v>
      </c>
      <c r="D23" s="36"/>
      <c r="E23" s="42">
        <f>D23*20</f>
        <v>0</v>
      </c>
      <c r="F23" s="43">
        <f>D23*0.0096</f>
        <v>0</v>
      </c>
      <c r="G23" s="43">
        <f>D23*5.26</f>
        <v>0</v>
      </c>
      <c r="H23" s="44"/>
      <c r="I23" s="37">
        <f t="shared" si="6"/>
        <v>0</v>
      </c>
      <c r="J23" s="38">
        <f t="shared" si="5"/>
        <v>0</v>
      </c>
      <c r="K23" s="40">
        <f t="shared" si="7"/>
        <v>0</v>
      </c>
      <c r="L23" s="53">
        <v>160</v>
      </c>
      <c r="M23" s="55">
        <f t="shared" si="4"/>
        <v>0</v>
      </c>
    </row>
    <row r="24" spans="2:13" ht="12.75" customHeight="1">
      <c r="B24" s="67" t="s">
        <v>58</v>
      </c>
      <c r="C24" s="62" t="s">
        <v>56</v>
      </c>
      <c r="D24" s="63"/>
      <c r="E24" s="68">
        <f>D24*15</f>
        <v>0</v>
      </c>
      <c r="F24" s="69">
        <f>D24*0.029</f>
        <v>0</v>
      </c>
      <c r="G24" s="69">
        <f>D24*13.305</f>
        <v>0</v>
      </c>
      <c r="H24" s="70"/>
      <c r="I24" s="64">
        <f t="shared" si="6"/>
        <v>0</v>
      </c>
      <c r="J24" s="65">
        <f t="shared" si="5"/>
        <v>0</v>
      </c>
      <c r="K24" s="66">
        <f t="shared" si="7"/>
        <v>0</v>
      </c>
      <c r="L24" s="71">
        <v>63</v>
      </c>
      <c r="M24" s="72">
        <f t="shared" si="4"/>
        <v>0</v>
      </c>
    </row>
    <row r="25" spans="2:13" ht="12.75" customHeight="1">
      <c r="B25" s="67" t="s">
        <v>63</v>
      </c>
      <c r="C25" s="62" t="s">
        <v>57</v>
      </c>
      <c r="D25" s="63"/>
      <c r="E25" s="68">
        <f>D25*20</f>
        <v>0</v>
      </c>
      <c r="F25" s="69">
        <f>D25*0.0096</f>
        <v>0</v>
      </c>
      <c r="G25" s="69">
        <f>D25*5.26</f>
        <v>0</v>
      </c>
      <c r="H25" s="70"/>
      <c r="I25" s="64">
        <f t="shared" si="6"/>
        <v>0</v>
      </c>
      <c r="J25" s="65">
        <f t="shared" si="5"/>
        <v>0</v>
      </c>
      <c r="K25" s="66">
        <f t="shared" si="7"/>
        <v>0</v>
      </c>
      <c r="L25" s="71">
        <v>160</v>
      </c>
      <c r="M25" s="72">
        <f t="shared" si="4"/>
        <v>0</v>
      </c>
    </row>
    <row r="26" spans="2:13" ht="12.75" customHeight="1">
      <c r="B26" s="34" t="s">
        <v>64</v>
      </c>
      <c r="C26" s="41" t="s">
        <v>12</v>
      </c>
      <c r="D26" s="36"/>
      <c r="E26" s="42">
        <f>D26*3</f>
        <v>0</v>
      </c>
      <c r="F26" s="43">
        <f>D26*0.02877</f>
        <v>0</v>
      </c>
      <c r="G26" s="43">
        <f>D26*14.301</f>
        <v>0</v>
      </c>
      <c r="H26" s="44"/>
      <c r="I26" s="37">
        <f t="shared" si="6"/>
        <v>0</v>
      </c>
      <c r="J26" s="38">
        <f t="shared" si="5"/>
        <v>0</v>
      </c>
      <c r="K26" s="40">
        <f t="shared" si="7"/>
        <v>0</v>
      </c>
      <c r="L26" s="53">
        <v>40</v>
      </c>
      <c r="M26" s="55">
        <f t="shared" si="4"/>
        <v>0</v>
      </c>
    </row>
    <row r="27" spans="2:13" ht="12.75" customHeight="1">
      <c r="B27" s="34" t="s">
        <v>65</v>
      </c>
      <c r="C27" s="35" t="s">
        <v>51</v>
      </c>
      <c r="D27" s="36"/>
      <c r="E27" s="37">
        <f>D27*8</f>
        <v>0</v>
      </c>
      <c r="F27" s="43">
        <f>D27*0.027735</f>
        <v>0</v>
      </c>
      <c r="G27" s="38">
        <f>D27*15.24</f>
        <v>0</v>
      </c>
      <c r="H27" s="39"/>
      <c r="I27" s="37">
        <f t="shared" si="6"/>
        <v>0</v>
      </c>
      <c r="J27" s="38">
        <f t="shared" si="5"/>
        <v>0</v>
      </c>
      <c r="K27" s="40">
        <f t="shared" si="7"/>
        <v>0</v>
      </c>
      <c r="L27" s="53">
        <v>60</v>
      </c>
      <c r="M27" s="55">
        <f t="shared" si="4"/>
        <v>0</v>
      </c>
    </row>
    <row r="28" spans="2:13" ht="12.75" customHeight="1">
      <c r="B28" s="34" t="s">
        <v>66</v>
      </c>
      <c r="C28" s="41" t="s">
        <v>42</v>
      </c>
      <c r="D28" s="36"/>
      <c r="E28" s="42">
        <f>D28*15</f>
        <v>0</v>
      </c>
      <c r="F28" s="43">
        <f>D28*0.029</f>
        <v>0</v>
      </c>
      <c r="G28" s="43">
        <f>D28*13.305</f>
        <v>0</v>
      </c>
      <c r="H28" s="44"/>
      <c r="I28" s="37">
        <f t="shared" si="6"/>
        <v>0</v>
      </c>
      <c r="J28" s="38">
        <f t="shared" si="5"/>
        <v>0</v>
      </c>
      <c r="K28" s="40">
        <f t="shared" si="7"/>
        <v>0</v>
      </c>
      <c r="L28" s="53">
        <v>63</v>
      </c>
      <c r="M28" s="55">
        <f t="shared" si="4"/>
        <v>0</v>
      </c>
    </row>
    <row r="29" spans="2:13" ht="12.75" customHeight="1">
      <c r="B29" s="34" t="s">
        <v>67</v>
      </c>
      <c r="C29" s="41" t="s">
        <v>43</v>
      </c>
      <c r="D29" s="36"/>
      <c r="E29" s="42">
        <f>D29*16</f>
        <v>0</v>
      </c>
      <c r="F29" s="43">
        <f>D29*0.01408</f>
        <v>0</v>
      </c>
      <c r="G29" s="43">
        <f>D29*7.904</f>
        <v>0</v>
      </c>
      <c r="H29" s="44"/>
      <c r="I29" s="37">
        <f t="shared" si="6"/>
        <v>0</v>
      </c>
      <c r="J29" s="38">
        <f t="shared" si="5"/>
        <v>0</v>
      </c>
      <c r="K29" s="40">
        <f t="shared" si="7"/>
        <v>0</v>
      </c>
      <c r="L29" s="53">
        <v>98</v>
      </c>
      <c r="M29" s="55">
        <f t="shared" si="4"/>
        <v>0</v>
      </c>
    </row>
    <row r="30" spans="2:13" ht="12.75" customHeight="1">
      <c r="B30" s="34" t="s">
        <v>68</v>
      </c>
      <c r="C30" s="41" t="s">
        <v>14</v>
      </c>
      <c r="D30" s="36"/>
      <c r="E30" s="42">
        <f>D30*20</f>
        <v>0</v>
      </c>
      <c r="F30" s="43">
        <f>D30*0.0096</f>
        <v>0</v>
      </c>
      <c r="G30" s="43">
        <f>D30*5.26</f>
        <v>0</v>
      </c>
      <c r="H30" s="44"/>
      <c r="I30" s="37">
        <f t="shared" si="6"/>
        <v>0</v>
      </c>
      <c r="J30" s="38">
        <f t="shared" si="5"/>
        <v>0</v>
      </c>
      <c r="K30" s="40">
        <f t="shared" si="7"/>
        <v>0</v>
      </c>
      <c r="L30" s="53">
        <v>160</v>
      </c>
      <c r="M30" s="55">
        <f t="shared" si="4"/>
        <v>0</v>
      </c>
    </row>
    <row r="31" spans="2:13" ht="12.75" customHeight="1">
      <c r="B31" s="34" t="s">
        <v>69</v>
      </c>
      <c r="C31" s="41" t="s">
        <v>81</v>
      </c>
      <c r="D31" s="36"/>
      <c r="E31" s="42">
        <f>D31*16</f>
        <v>0</v>
      </c>
      <c r="F31" s="43">
        <f>D31*0.01408</f>
        <v>0</v>
      </c>
      <c r="G31" s="43">
        <f>D31*7.904</f>
        <v>0</v>
      </c>
      <c r="H31" s="44"/>
      <c r="I31" s="37">
        <f t="shared" si="6"/>
        <v>0</v>
      </c>
      <c r="J31" s="38">
        <f t="shared" si="5"/>
        <v>0</v>
      </c>
      <c r="K31" s="40">
        <f t="shared" si="7"/>
        <v>0</v>
      </c>
      <c r="L31" s="53">
        <v>98</v>
      </c>
      <c r="M31" s="55">
        <f t="shared" si="4"/>
        <v>0</v>
      </c>
    </row>
    <row r="32" spans="2:13" ht="12.75" customHeight="1">
      <c r="B32" s="34" t="s">
        <v>70</v>
      </c>
      <c r="C32" s="41" t="s">
        <v>59</v>
      </c>
      <c r="D32" s="36"/>
      <c r="E32" s="42">
        <f>D32*8</f>
        <v>0</v>
      </c>
      <c r="F32" s="43">
        <f>D32*0.028</f>
        <v>0</v>
      </c>
      <c r="G32" s="43">
        <f>D32*8</f>
        <v>0</v>
      </c>
      <c r="H32" s="44"/>
      <c r="I32" s="37">
        <f t="shared" si="6"/>
        <v>0</v>
      </c>
      <c r="J32" s="38">
        <f t="shared" si="5"/>
        <v>0</v>
      </c>
      <c r="K32" s="40">
        <f t="shared" si="7"/>
        <v>0</v>
      </c>
      <c r="L32" s="53">
        <v>63</v>
      </c>
      <c r="M32" s="55">
        <f t="shared" si="4"/>
        <v>0</v>
      </c>
    </row>
    <row r="33" spans="2:13" ht="12.75" customHeight="1">
      <c r="B33" s="34" t="s">
        <v>71</v>
      </c>
      <c r="C33" s="41" t="s">
        <v>60</v>
      </c>
      <c r="D33" s="36"/>
      <c r="E33" s="42">
        <f>D33*8</f>
        <v>0</v>
      </c>
      <c r="F33" s="43">
        <f>D33*0.028</f>
        <v>0</v>
      </c>
      <c r="G33" s="43">
        <f>D33*8</f>
        <v>0</v>
      </c>
      <c r="H33" s="44"/>
      <c r="I33" s="37">
        <f t="shared" si="6"/>
        <v>0</v>
      </c>
      <c r="J33" s="38">
        <f t="shared" si="5"/>
        <v>0</v>
      </c>
      <c r="K33" s="40">
        <f t="shared" si="7"/>
        <v>0</v>
      </c>
      <c r="L33" s="53">
        <v>63</v>
      </c>
      <c r="M33" s="55">
        <f t="shared" si="4"/>
        <v>0</v>
      </c>
    </row>
    <row r="34" spans="2:13" ht="12.75" customHeight="1">
      <c r="B34" s="34" t="s">
        <v>72</v>
      </c>
      <c r="C34" s="45" t="s">
        <v>62</v>
      </c>
      <c r="D34" s="36"/>
      <c r="E34" s="42">
        <f>D34*8</f>
        <v>0</v>
      </c>
      <c r="F34" s="43">
        <f>D34*0.028</f>
        <v>0</v>
      </c>
      <c r="G34" s="43">
        <f>D34*6.9</f>
        <v>0</v>
      </c>
      <c r="H34" s="44"/>
      <c r="I34" s="37">
        <f t="shared" si="6"/>
        <v>0</v>
      </c>
      <c r="J34" s="38">
        <f t="shared" si="5"/>
        <v>0</v>
      </c>
      <c r="K34" s="40">
        <f t="shared" si="7"/>
        <v>0</v>
      </c>
      <c r="L34" s="54">
        <v>63</v>
      </c>
      <c r="M34" s="55">
        <f t="shared" si="4"/>
        <v>0</v>
      </c>
    </row>
    <row r="35" spans="2:13" ht="12.75" customHeight="1">
      <c r="B35" s="34" t="s">
        <v>73</v>
      </c>
      <c r="C35" s="45" t="s">
        <v>61</v>
      </c>
      <c r="D35" s="36"/>
      <c r="E35" s="42">
        <f>D35*8</f>
        <v>0</v>
      </c>
      <c r="F35" s="43">
        <f>D35*0.028</f>
        <v>0</v>
      </c>
      <c r="G35" s="43">
        <f>D35*6.9</f>
        <v>0</v>
      </c>
      <c r="H35" s="44"/>
      <c r="I35" s="37">
        <f t="shared" si="6"/>
        <v>0</v>
      </c>
      <c r="J35" s="38">
        <f t="shared" si="5"/>
        <v>0</v>
      </c>
      <c r="K35" s="40">
        <f t="shared" si="7"/>
        <v>0</v>
      </c>
      <c r="L35" s="54">
        <v>63</v>
      </c>
      <c r="M35" s="55">
        <f t="shared" si="4"/>
        <v>0</v>
      </c>
    </row>
    <row r="36" spans="2:13" ht="12.75" customHeight="1" thickBot="1">
      <c r="B36" s="34" t="s">
        <v>74</v>
      </c>
      <c r="C36" s="45" t="s">
        <v>44</v>
      </c>
      <c r="D36" s="36"/>
      <c r="E36" s="46">
        <f>D36*16</f>
        <v>0</v>
      </c>
      <c r="F36" s="47">
        <f>D36*0.01408</f>
        <v>0</v>
      </c>
      <c r="G36" s="47">
        <f>D36*7.904</f>
        <v>0</v>
      </c>
      <c r="H36" s="44"/>
      <c r="I36" s="37">
        <f>E36*H36</f>
        <v>0</v>
      </c>
      <c r="J36" s="38">
        <f t="shared" si="5"/>
        <v>0</v>
      </c>
      <c r="K36" s="40">
        <f t="shared" si="7"/>
        <v>0</v>
      </c>
      <c r="L36" s="54">
        <v>98</v>
      </c>
      <c r="M36" s="55">
        <f t="shared" si="4"/>
        <v>0</v>
      </c>
    </row>
    <row r="37" spans="2:13" ht="13.5" thickBot="1">
      <c r="B37" s="24"/>
      <c r="C37" s="33" t="s">
        <v>46</v>
      </c>
      <c r="D37" s="11">
        <f>SUM(D13:D36)</f>
        <v>0</v>
      </c>
      <c r="E37" s="5">
        <f>SUM(E13:E36)</f>
        <v>0</v>
      </c>
      <c r="F37" s="57">
        <f>SUM(F13:F36)</f>
        <v>0</v>
      </c>
      <c r="G37" s="58">
        <f>SUM(G13:G36)</f>
        <v>0</v>
      </c>
      <c r="H37" s="58"/>
      <c r="I37" s="5">
        <f>SUM(I13:I36)</f>
        <v>0</v>
      </c>
      <c r="J37" s="11">
        <f>SUM(J13:J36)</f>
        <v>0</v>
      </c>
      <c r="K37" s="25"/>
      <c r="L37" s="59"/>
      <c r="M37" s="56">
        <f>SUM(M13:M36)</f>
        <v>0</v>
      </c>
    </row>
    <row r="39" spans="3:5" ht="13.5" customHeight="1">
      <c r="C39" s="9" t="s">
        <v>22</v>
      </c>
      <c r="D39" s="85">
        <f>SUM(F13:F36)</f>
        <v>0</v>
      </c>
      <c r="E39" s="85"/>
    </row>
    <row r="40" spans="3:5" ht="12.75">
      <c r="C40" s="9" t="s">
        <v>23</v>
      </c>
      <c r="D40" s="74">
        <f>SUM(G13:G36)</f>
        <v>0</v>
      </c>
      <c r="E40" s="74"/>
    </row>
    <row r="41" ht="6.75" customHeight="1"/>
    <row r="42" spans="3:11" ht="12.75">
      <c r="C42" s="27" t="s">
        <v>26</v>
      </c>
      <c r="D42" s="20"/>
      <c r="E42" s="20"/>
      <c r="F42" s="20"/>
      <c r="G42" s="20"/>
      <c r="H42" s="20"/>
      <c r="I42" s="28"/>
      <c r="J42" s="28"/>
      <c r="K42" s="28"/>
    </row>
    <row r="43" spans="3:11" ht="7.5" customHeight="1">
      <c r="C43" s="27"/>
      <c r="D43" s="20"/>
      <c r="E43" s="20"/>
      <c r="F43" s="20"/>
      <c r="G43" s="20"/>
      <c r="H43" s="20"/>
      <c r="I43" s="28"/>
      <c r="J43" s="28"/>
      <c r="K43" s="28"/>
    </row>
    <row r="44" spans="3:11" ht="12.75">
      <c r="C44" s="27"/>
      <c r="D44" s="29"/>
      <c r="E44" s="20"/>
      <c r="F44" s="20"/>
      <c r="G44" s="20"/>
      <c r="H44" s="20"/>
      <c r="I44" s="28"/>
      <c r="J44" s="28"/>
      <c r="K44" s="28"/>
    </row>
    <row r="45" spans="3:11" ht="12.75">
      <c r="C45" s="3"/>
      <c r="D45" s="3"/>
      <c r="E45" s="3"/>
      <c r="F45" s="3"/>
      <c r="G45" s="3"/>
      <c r="H45" s="3"/>
      <c r="I45" s="15"/>
      <c r="J45" s="15"/>
      <c r="K45" s="15"/>
    </row>
  </sheetData>
  <sheetProtection/>
  <mergeCells count="12">
    <mergeCell ref="B11:B12"/>
    <mergeCell ref="C11:C12"/>
    <mergeCell ref="D11:E11"/>
    <mergeCell ref="J11:J12"/>
    <mergeCell ref="D40:E40"/>
    <mergeCell ref="I10:J10"/>
    <mergeCell ref="I11:I12"/>
    <mergeCell ref="L10:L12"/>
    <mergeCell ref="M10:M12"/>
    <mergeCell ref="J3:K3"/>
    <mergeCell ref="D39:E39"/>
    <mergeCell ref="K11:K12"/>
  </mergeCells>
  <printOptions/>
  <pageMargins left="0.17" right="0.16" top="0.55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Старкова</cp:lastModifiedBy>
  <cp:lastPrinted>2008-07-07T07:36:00Z</cp:lastPrinted>
  <dcterms:created xsi:type="dcterms:W3CDTF">2006-01-25T09:07:22Z</dcterms:created>
  <dcterms:modified xsi:type="dcterms:W3CDTF">2010-10-13T07:53:24Z</dcterms:modified>
  <cp:category/>
  <cp:version/>
  <cp:contentType/>
  <cp:contentStatus/>
</cp:coreProperties>
</file>